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<sst xmlns="http://schemas.openxmlformats.org/spreadsheetml/2006/main" count="280" uniqueCount="148">
  <si>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</si>
  <si>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</si>
  <si>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</si>
  <si>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</si>
  <si>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</si>
  <si>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</si>
  <si>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6.15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</si>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</sst>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G69" sqref="G69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6" t="s">
        <v>14</v>
      </c>
      <c r="K3" s="47"/>
      <c r="L3" s="47"/>
      <c r="M3" s="47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8"/>
      <c r="K4" s="49"/>
      <c r="L4" s="49"/>
      <c r="M4" s="49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1.31</v>
      </c>
      <c r="H5" s="37">
        <v>1.31</v>
      </c>
      <c r="I5" s="17">
        <f>(G5-H5)/H5</f>
        <v>0</v>
      </c>
      <c r="J5" s="48">
        <v>0.03</v>
      </c>
      <c r="K5" s="49"/>
      <c r="L5" s="49"/>
      <c r="M5" s="49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1.38</v>
      </c>
      <c r="H6" s="37">
        <v>1.38</v>
      </c>
      <c r="I6" s="17">
        <f aca="true" t="shared" si="1" ref="I6:I37">(G6-H6)/H6</f>
        <v>0</v>
      </c>
      <c r="J6" s="48">
        <v>0.03</v>
      </c>
      <c r="K6" s="49"/>
      <c r="L6" s="49"/>
      <c r="M6" s="49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8"/>
      <c r="K7" s="49"/>
      <c r="L7" s="49"/>
      <c r="M7" s="49"/>
    </row>
    <row r="8" spans="1:16" s="22" customFormat="1" ht="18" customHeight="1">
      <c r="A8" s="35" t="s">
        <v>22</v>
      </c>
      <c r="B8" s="35" t="s">
        <v>23</v>
      </c>
      <c r="C8" s="35" t="s">
        <v>18</v>
      </c>
      <c r="D8" s="39">
        <v>2.5</v>
      </c>
      <c r="E8" s="39">
        <v>2.5</v>
      </c>
      <c r="F8" s="17">
        <f t="shared" si="0"/>
        <v>0</v>
      </c>
      <c r="G8" s="39">
        <v>1.66</v>
      </c>
      <c r="H8" s="39">
        <v>1.66</v>
      </c>
      <c r="I8" s="17">
        <f t="shared" si="1"/>
        <v>0</v>
      </c>
      <c r="J8" s="48">
        <v>0.03</v>
      </c>
      <c r="K8" s="49"/>
      <c r="L8" s="49"/>
      <c r="M8" s="49"/>
      <c r="O8" s="49"/>
      <c r="P8" s="49"/>
    </row>
    <row r="9" spans="1:16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1.62</v>
      </c>
      <c r="H9" s="39">
        <v>1.62</v>
      </c>
      <c r="I9" s="17">
        <f t="shared" si="1"/>
        <v>0</v>
      </c>
      <c r="J9" s="48">
        <v>0.03</v>
      </c>
      <c r="K9" s="49"/>
      <c r="L9" s="49"/>
      <c r="M9" s="49"/>
      <c r="O9" s="49"/>
      <c r="P9" s="49"/>
    </row>
    <row r="10" spans="1:16" s="22" customFormat="1" ht="18" customHeight="1">
      <c r="A10" s="35" t="s">
        <v>25</v>
      </c>
      <c r="B10" s="35" t="s">
        <v>23</v>
      </c>
      <c r="C10" s="35" t="s">
        <v>18</v>
      </c>
      <c r="D10" s="39">
        <v>3.5</v>
      </c>
      <c r="E10" s="39">
        <v>3.5</v>
      </c>
      <c r="F10" s="17">
        <f t="shared" si="0"/>
        <v>0</v>
      </c>
      <c r="G10" s="39">
        <v>2.1</v>
      </c>
      <c r="H10" s="39">
        <v>2.1</v>
      </c>
      <c r="I10" s="17">
        <f t="shared" si="1"/>
        <v>0</v>
      </c>
      <c r="J10" s="48">
        <v>0.03</v>
      </c>
      <c r="K10" s="49"/>
      <c r="L10" s="49"/>
      <c r="M10" s="49"/>
      <c r="O10" s="49"/>
      <c r="P10" s="49"/>
    </row>
    <row r="11" spans="1:16" s="22" customFormat="1" ht="18" customHeight="1">
      <c r="A11" s="35" t="s">
        <v>26</v>
      </c>
      <c r="B11" s="35" t="s">
        <v>27</v>
      </c>
      <c r="C11" s="35" t="s">
        <v>18</v>
      </c>
      <c r="D11" s="39"/>
      <c r="E11" s="39"/>
      <c r="F11" s="17" t="e">
        <f t="shared" si="0"/>
        <v>#DIV/0!</v>
      </c>
      <c r="G11" s="39">
        <v>2.2</v>
      </c>
      <c r="H11" s="39">
        <v>2.2</v>
      </c>
      <c r="I11" s="17">
        <f t="shared" si="1"/>
        <v>0</v>
      </c>
      <c r="J11" s="48">
        <v>0.03</v>
      </c>
      <c r="K11" s="49"/>
      <c r="L11" s="49"/>
      <c r="M11" s="49"/>
      <c r="O11" s="49"/>
      <c r="P11" s="49"/>
    </row>
    <row r="12" spans="1:16" s="22" customFormat="1" ht="18" customHeight="1">
      <c r="A12" s="35" t="s">
        <v>28</v>
      </c>
      <c r="B12" s="35" t="s">
        <v>29</v>
      </c>
      <c r="C12" s="35" t="s">
        <v>18</v>
      </c>
      <c r="D12" s="39">
        <f>5.2/2</f>
        <v>2.6</v>
      </c>
      <c r="E12" s="39">
        <f>5.2/2</f>
        <v>2.6</v>
      </c>
      <c r="F12" s="17">
        <f t="shared" si="0"/>
        <v>0</v>
      </c>
      <c r="G12" s="39">
        <v>2.2</v>
      </c>
      <c r="H12" s="39">
        <v>2.3</v>
      </c>
      <c r="I12" s="17">
        <f t="shared" si="1"/>
        <v>-0.043478260869565064</v>
      </c>
      <c r="J12" s="48">
        <v>0.03</v>
      </c>
      <c r="K12" s="49"/>
      <c r="L12" s="49"/>
      <c r="M12" s="49"/>
      <c r="O12" s="49"/>
      <c r="P12" s="49"/>
    </row>
    <row r="13" spans="1:16" s="22" customFormat="1" ht="18" customHeight="1">
      <c r="A13" s="35" t="s">
        <v>30</v>
      </c>
      <c r="B13" s="35" t="s">
        <v>17</v>
      </c>
      <c r="C13" s="35" t="s">
        <v>18</v>
      </c>
      <c r="D13" s="39">
        <f>7.58/2</f>
        <v>3.79</v>
      </c>
      <c r="E13" s="39">
        <f>7.58/2</f>
        <v>3.79</v>
      </c>
      <c r="F13" s="17">
        <f t="shared" si="0"/>
        <v>0</v>
      </c>
      <c r="G13" s="39">
        <v>4</v>
      </c>
      <c r="H13" s="39">
        <v>4</v>
      </c>
      <c r="I13" s="17">
        <f t="shared" si="1"/>
        <v>0</v>
      </c>
      <c r="J13" s="48">
        <v>0.03</v>
      </c>
      <c r="K13" s="50"/>
      <c r="L13" s="49"/>
      <c r="M13" s="49"/>
      <c r="O13" s="49"/>
      <c r="P13" s="49"/>
    </row>
    <row r="14" spans="1:16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8">
        <v>0.03</v>
      </c>
      <c r="K14" s="49"/>
      <c r="L14" s="49"/>
      <c r="M14" s="49"/>
      <c r="O14" s="49"/>
      <c r="P14" s="49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8"/>
      <c r="K15" s="49"/>
      <c r="L15" s="49"/>
      <c r="M15" s="49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13</v>
      </c>
      <c r="H16" s="39">
        <v>13</v>
      </c>
      <c r="I16" s="17">
        <f t="shared" si="1"/>
        <v>0</v>
      </c>
      <c r="J16" s="48">
        <v>0.05</v>
      </c>
      <c r="K16" s="49"/>
      <c r="L16" s="49"/>
      <c r="M16" s="49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4.2</v>
      </c>
      <c r="H17" s="39">
        <v>4.3</v>
      </c>
      <c r="I17" s="17">
        <f t="shared" si="1"/>
        <v>-0.023255813953488292</v>
      </c>
      <c r="J17" s="48">
        <v>0.05</v>
      </c>
      <c r="K17" s="49"/>
      <c r="L17" s="49"/>
      <c r="M17" s="49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149.9</v>
      </c>
      <c r="E18" s="39">
        <v>149.9</v>
      </c>
      <c r="F18" s="17">
        <f t="shared" si="0"/>
        <v>0</v>
      </c>
      <c r="G18" s="39">
        <v>155</v>
      </c>
      <c r="H18" s="39">
        <v>155</v>
      </c>
      <c r="I18" s="17">
        <f t="shared" si="1"/>
        <v>0</v>
      </c>
      <c r="J18" s="48">
        <v>0.05</v>
      </c>
      <c r="K18"/>
      <c r="L18" s="49"/>
      <c r="M18" s="49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128</v>
      </c>
      <c r="H19" s="39">
        <v>128</v>
      </c>
      <c r="I19" s="17">
        <f t="shared" si="1"/>
        <v>0</v>
      </c>
      <c r="J19" s="48">
        <v>0.05</v>
      </c>
      <c r="K19" s="49"/>
      <c r="L19" s="49"/>
      <c r="M19" s="49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59.9</v>
      </c>
      <c r="E20" s="39">
        <v>59.9</v>
      </c>
      <c r="F20" s="17">
        <f t="shared" si="0"/>
        <v>0</v>
      </c>
      <c r="G20" s="39">
        <v>62</v>
      </c>
      <c r="H20" s="39">
        <v>62</v>
      </c>
      <c r="I20" s="17">
        <f t="shared" si="1"/>
        <v>0</v>
      </c>
      <c r="J20" s="48">
        <v>0.05</v>
      </c>
      <c r="K20" s="49"/>
      <c r="L20" s="49"/>
      <c r="M20" s="49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18/2</f>
        <v>9</v>
      </c>
      <c r="E21" s="39">
        <f>18/2</f>
        <v>9</v>
      </c>
      <c r="F21" s="17">
        <f t="shared" si="0"/>
        <v>0</v>
      </c>
      <c r="G21" s="39">
        <v>7.5</v>
      </c>
      <c r="H21" s="39">
        <v>7.5</v>
      </c>
      <c r="I21" s="17">
        <f t="shared" si="1"/>
        <v>0</v>
      </c>
      <c r="J21" s="48">
        <v>0.05</v>
      </c>
      <c r="K21" s="49"/>
      <c r="L21" s="49"/>
      <c r="M21" s="49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3.3</v>
      </c>
      <c r="H22" s="39">
        <v>3.4</v>
      </c>
      <c r="I22" s="17">
        <f t="shared" si="1"/>
        <v>-0.02941176470588238</v>
      </c>
      <c r="J22" s="48">
        <v>0.05</v>
      </c>
      <c r="K22" s="49"/>
      <c r="L22" s="49"/>
      <c r="M22" s="49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8"/>
      <c r="K23" s="49"/>
      <c r="L23" s="49"/>
      <c r="M23" s="49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8.9</v>
      </c>
      <c r="E24" s="39">
        <v>8.9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8">
        <v>0.1</v>
      </c>
      <c r="K24" s="49"/>
      <c r="L24" s="49"/>
      <c r="M24" s="49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8">
        <v>0.1</v>
      </c>
      <c r="K25" s="49"/>
      <c r="L25" s="49"/>
      <c r="M25" s="49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8">
        <v>0.1</v>
      </c>
      <c r="K26" s="49"/>
      <c r="L26" s="49"/>
      <c r="M26" s="49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7.8/2</f>
        <v>3.9</v>
      </c>
      <c r="E27" s="39">
        <f>7.8/2</f>
        <v>3.9</v>
      </c>
      <c r="F27" s="17">
        <f t="shared" si="0"/>
        <v>0</v>
      </c>
      <c r="G27" s="39">
        <v>4.2</v>
      </c>
      <c r="H27" s="39">
        <v>4.4</v>
      </c>
      <c r="I27" s="17">
        <f t="shared" si="1"/>
        <v>-0.04545454545454549</v>
      </c>
      <c r="J27" s="48">
        <v>0.1</v>
      </c>
      <c r="K27" s="49"/>
      <c r="L27" s="49"/>
      <c r="M27" s="49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7.6/2</f>
        <v>3.8</v>
      </c>
      <c r="E28" s="39">
        <f>7.6/2</f>
        <v>3.8</v>
      </c>
      <c r="F28" s="17">
        <f t="shared" si="0"/>
        <v>0</v>
      </c>
      <c r="G28" s="39">
        <v>3.5</v>
      </c>
      <c r="H28" s="39">
        <v>3.5</v>
      </c>
      <c r="I28" s="17">
        <f t="shared" si="1"/>
        <v>0</v>
      </c>
      <c r="J28" s="48">
        <v>0.1</v>
      </c>
      <c r="K28" s="49"/>
      <c r="L28" s="49"/>
      <c r="M28" s="49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8">
        <v>0.1</v>
      </c>
      <c r="K29" s="49"/>
      <c r="L29" s="49"/>
      <c r="M29" s="49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8">
        <v>0.1</v>
      </c>
      <c r="K30" s="49"/>
      <c r="L30" s="49"/>
      <c r="M30" s="49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</v>
      </c>
      <c r="H31" s="39">
        <v>2</v>
      </c>
      <c r="I31" s="17">
        <f t="shared" si="1"/>
        <v>0</v>
      </c>
      <c r="J31" s="48">
        <v>0.1</v>
      </c>
      <c r="K31" s="49"/>
      <c r="L31" s="49"/>
      <c r="M31" s="49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8"/>
      <c r="K32" s="49"/>
      <c r="L32" s="49"/>
      <c r="M32" s="49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15.9</v>
      </c>
      <c r="E33" s="40">
        <v>15.9</v>
      </c>
      <c r="F33" s="17">
        <f t="shared" si="0"/>
        <v>0</v>
      </c>
      <c r="G33" s="41">
        <v>15</v>
      </c>
      <c r="H33" s="41">
        <v>15</v>
      </c>
      <c r="I33" s="17">
        <f t="shared" si="1"/>
        <v>0</v>
      </c>
      <c r="J33" s="48">
        <v>0.05</v>
      </c>
      <c r="K33" s="49"/>
      <c r="L33" s="49"/>
      <c r="M33" s="49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13.9</v>
      </c>
      <c r="E34" s="41">
        <v>13.9</v>
      </c>
      <c r="F34" s="17">
        <f t="shared" si="0"/>
        <v>0</v>
      </c>
      <c r="G34" s="41">
        <v>11</v>
      </c>
      <c r="H34" s="41">
        <v>11</v>
      </c>
      <c r="I34" s="17">
        <f t="shared" si="1"/>
        <v>0</v>
      </c>
      <c r="J34" s="48">
        <v>0.05</v>
      </c>
      <c r="K34" s="49"/>
      <c r="L34" s="49"/>
      <c r="M34" s="49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13.9</v>
      </c>
      <c r="E35" s="41">
        <v>13.9</v>
      </c>
      <c r="F35" s="17">
        <f t="shared" si="0"/>
        <v>0</v>
      </c>
      <c r="G35" s="41">
        <v>12</v>
      </c>
      <c r="H35" s="41">
        <v>12</v>
      </c>
      <c r="I35" s="17">
        <f t="shared" si="1"/>
        <v>0</v>
      </c>
      <c r="J35" s="48">
        <v>0.05</v>
      </c>
      <c r="K35" s="49"/>
      <c r="L35" s="49"/>
      <c r="M35" s="49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20.9</v>
      </c>
      <c r="E36" s="41">
        <v>20.9</v>
      </c>
      <c r="F36" s="17">
        <f t="shared" si="0"/>
        <v>0</v>
      </c>
      <c r="G36" s="41">
        <v>17</v>
      </c>
      <c r="H36" s="41">
        <v>17</v>
      </c>
      <c r="I36" s="17">
        <f t="shared" si="1"/>
        <v>0</v>
      </c>
      <c r="J36" s="48">
        <v>0.05</v>
      </c>
      <c r="K36" s="49"/>
      <c r="L36" s="49"/>
      <c r="M36" s="49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45</v>
      </c>
      <c r="E37" s="41">
        <v>45</v>
      </c>
      <c r="F37" s="17">
        <f t="shared" si="0"/>
        <v>0</v>
      </c>
      <c r="G37" s="41">
        <v>38</v>
      </c>
      <c r="H37" s="41">
        <v>38</v>
      </c>
      <c r="I37" s="17">
        <f t="shared" si="1"/>
        <v>0</v>
      </c>
      <c r="J37" s="48">
        <v>0.05</v>
      </c>
      <c r="K37" s="49"/>
      <c r="L37" s="49"/>
      <c r="M37" s="49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38</v>
      </c>
      <c r="H38" s="41">
        <v>38</v>
      </c>
      <c r="I38" s="17">
        <f aca="true" t="shared" si="3" ref="I38:I70">(G38-H38)/H38</f>
        <v>0</v>
      </c>
      <c r="J38" s="48">
        <v>0.05</v>
      </c>
      <c r="K38" s="49"/>
      <c r="L38" s="49"/>
      <c r="M38" s="49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f>21.8/2</f>
        <v>10.9</v>
      </c>
      <c r="E39" s="40">
        <f>21.8/2</f>
        <v>10.9</v>
      </c>
      <c r="F39" s="17">
        <f t="shared" si="2"/>
        <v>0</v>
      </c>
      <c r="G39" s="42">
        <v>9</v>
      </c>
      <c r="H39" s="42">
        <v>9</v>
      </c>
      <c r="I39" s="17">
        <f t="shared" si="3"/>
        <v>0</v>
      </c>
      <c r="J39" s="48">
        <v>0.05</v>
      </c>
      <c r="K39" s="49"/>
      <c r="L39" s="49"/>
      <c r="M39" s="49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9/2</f>
        <v>4.5</v>
      </c>
      <c r="E40" s="41">
        <f>9/2</f>
        <v>4.5</v>
      </c>
      <c r="F40" s="17">
        <f t="shared" si="2"/>
        <v>0</v>
      </c>
      <c r="G40" s="41">
        <v>4.6</v>
      </c>
      <c r="H40" s="41">
        <v>4.6</v>
      </c>
      <c r="I40" s="17">
        <f t="shared" si="3"/>
        <v>0</v>
      </c>
      <c r="J40" s="48">
        <v>0.05</v>
      </c>
      <c r="K40" s="49"/>
      <c r="L40" s="49"/>
      <c r="M40" s="49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8"/>
      <c r="K41" s="49"/>
      <c r="L41" s="49"/>
      <c r="M41" s="49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25.8</v>
      </c>
      <c r="E42" s="41">
        <v>25.8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8">
        <v>0.1</v>
      </c>
      <c r="K42" s="49"/>
      <c r="L42" s="49"/>
      <c r="M42" s="49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9.5</v>
      </c>
      <c r="H43" s="41">
        <v>9.5</v>
      </c>
      <c r="I43" s="17">
        <f t="shared" si="3"/>
        <v>0</v>
      </c>
      <c r="J43" s="48">
        <v>0.1</v>
      </c>
      <c r="K43" s="49"/>
      <c r="L43" s="49"/>
      <c r="M43" s="49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7.9</v>
      </c>
      <c r="E44" s="41">
        <v>7.9</v>
      </c>
      <c r="F44" s="17">
        <f t="shared" si="2"/>
        <v>0</v>
      </c>
      <c r="G44" s="41">
        <v>5.5</v>
      </c>
      <c r="H44" s="41">
        <v>6</v>
      </c>
      <c r="I44" s="17">
        <f t="shared" si="3"/>
        <v>-0.08333333333333333</v>
      </c>
      <c r="J44" s="48">
        <v>0.1</v>
      </c>
      <c r="K44" s="49"/>
      <c r="L44" s="49"/>
      <c r="M44" s="49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21.8</v>
      </c>
      <c r="E45" s="40">
        <v>21.8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8">
        <v>0.1</v>
      </c>
      <c r="K45" s="49"/>
      <c r="L45" s="49"/>
      <c r="M45" s="49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38</v>
      </c>
      <c r="E46" s="40">
        <v>38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8">
        <v>0.1</v>
      </c>
      <c r="K46" s="49"/>
      <c r="L46" s="49"/>
      <c r="M46" s="49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8"/>
      <c r="K47" s="49"/>
      <c r="L47" s="49"/>
      <c r="M47" s="49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v>3.36</v>
      </c>
      <c r="E48" s="39">
        <v>3.69</v>
      </c>
      <c r="F48" s="17">
        <f t="shared" si="2"/>
        <v>-0.0894308943089431</v>
      </c>
      <c r="G48" s="39">
        <v>4.5</v>
      </c>
      <c r="H48" s="39">
        <v>4.5</v>
      </c>
      <c r="I48" s="17">
        <f t="shared" si="3"/>
        <v>0</v>
      </c>
      <c r="J48" s="48">
        <v>0.3</v>
      </c>
      <c r="K48" s="49"/>
      <c r="L48" s="51"/>
      <c r="M48" s="50"/>
      <c r="N48" s="52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v>1.99</v>
      </c>
      <c r="E49" s="43">
        <v>1.99</v>
      </c>
      <c r="F49" s="17">
        <f t="shared" si="2"/>
        <v>0</v>
      </c>
      <c r="G49" s="39">
        <v>1.5</v>
      </c>
      <c r="H49" s="39">
        <v>1.5</v>
      </c>
      <c r="I49" s="17">
        <f t="shared" si="3"/>
        <v>0</v>
      </c>
      <c r="J49" s="48">
        <v>0.3</v>
      </c>
      <c r="K49" s="50"/>
      <c r="L49" s="50"/>
      <c r="M49" s="50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39">
        <v>2.16</v>
      </c>
      <c r="E50" s="39">
        <v>2.16</v>
      </c>
      <c r="F50" s="17">
        <f t="shared" si="2"/>
        <v>0</v>
      </c>
      <c r="G50" s="39">
        <v>2.5</v>
      </c>
      <c r="H50" s="39">
        <v>2.5</v>
      </c>
      <c r="I50" s="17">
        <f t="shared" si="3"/>
        <v>0</v>
      </c>
      <c r="J50" s="48">
        <v>0.3</v>
      </c>
      <c r="K50" s="50"/>
      <c r="L50" s="49"/>
      <c r="M50" s="49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v>0.89</v>
      </c>
      <c r="E51" s="39">
        <f>1.98/2</f>
        <v>0.99</v>
      </c>
      <c r="F51" s="17">
        <f t="shared" si="2"/>
        <v>-0.101010101010101</v>
      </c>
      <c r="G51" s="39">
        <v>2</v>
      </c>
      <c r="H51" s="39">
        <v>2</v>
      </c>
      <c r="I51" s="17">
        <f t="shared" si="3"/>
        <v>0</v>
      </c>
      <c r="J51" s="48">
        <v>0.3</v>
      </c>
      <c r="K51"/>
      <c r="L51" t="s">
        <v>89</v>
      </c>
      <c r="M51" s="53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v>1.26</v>
      </c>
      <c r="E52" s="39">
        <v>1.26</v>
      </c>
      <c r="F52" s="17">
        <f t="shared" si="2"/>
        <v>0</v>
      </c>
      <c r="G52" s="39">
        <v>1.5</v>
      </c>
      <c r="H52" s="39">
        <v>1.5</v>
      </c>
      <c r="I52" s="17">
        <f t="shared" si="3"/>
        <v>0</v>
      </c>
      <c r="J52" s="48">
        <v>0.3</v>
      </c>
      <c r="K52"/>
      <c r="L52" t="s">
        <v>91</v>
      </c>
      <c r="M52" s="53">
        <v>2.26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v>1.86</v>
      </c>
      <c r="E53" s="39">
        <v>1.86</v>
      </c>
      <c r="F53" s="17">
        <f t="shared" si="2"/>
        <v>0</v>
      </c>
      <c r="G53" s="39">
        <v>1.5</v>
      </c>
      <c r="H53" s="39">
        <v>1.5</v>
      </c>
      <c r="I53" s="17">
        <f t="shared" si="3"/>
        <v>0</v>
      </c>
      <c r="J53" s="48">
        <v>0.3</v>
      </c>
      <c r="K53" s="49"/>
      <c r="L53" s="49"/>
      <c r="M53" s="49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v>1.79</v>
      </c>
      <c r="E54" s="39">
        <f>3.98/2</f>
        <v>1.99</v>
      </c>
      <c r="F54" s="17">
        <f t="shared" si="2"/>
        <v>-0.10050251256281405</v>
      </c>
      <c r="G54" s="39">
        <v>2</v>
      </c>
      <c r="H54" s="39">
        <v>2</v>
      </c>
      <c r="I54" s="17">
        <f t="shared" si="3"/>
        <v>0</v>
      </c>
      <c r="J54" s="48">
        <v>0.3</v>
      </c>
      <c r="K54" s="50"/>
      <c r="L54" s="49"/>
      <c r="M54" s="49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v>2.99</v>
      </c>
      <c r="E55" s="39">
        <v>2.99</v>
      </c>
      <c r="F55" s="17">
        <f t="shared" si="2"/>
        <v>0</v>
      </c>
      <c r="G55" s="39">
        <v>3</v>
      </c>
      <c r="H55" s="39">
        <v>2.5</v>
      </c>
      <c r="I55" s="17">
        <f t="shared" si="3"/>
        <v>0.2</v>
      </c>
      <c r="J55" s="48">
        <v>0.3</v>
      </c>
      <c r="K55" s="49"/>
      <c r="L55" s="49"/>
      <c r="M55" s="49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4">
        <v>1.76</v>
      </c>
      <c r="E56" s="44">
        <v>1.76</v>
      </c>
      <c r="F56" s="17">
        <f t="shared" si="2"/>
        <v>0</v>
      </c>
      <c r="G56" s="41">
        <v>2.5</v>
      </c>
      <c r="H56" s="41">
        <v>2.5</v>
      </c>
      <c r="I56" s="17">
        <f t="shared" si="3"/>
        <v>0</v>
      </c>
      <c r="J56" s="48">
        <v>0.3</v>
      </c>
      <c r="K56" s="49"/>
      <c r="L56" s="49"/>
      <c r="M56" s="49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v>0.89</v>
      </c>
      <c r="E57" s="43">
        <v>0.89</v>
      </c>
      <c r="F57" s="17">
        <f t="shared" si="2"/>
        <v>0</v>
      </c>
      <c r="G57" s="39">
        <v>1.5</v>
      </c>
      <c r="H57" s="39">
        <v>1.5</v>
      </c>
      <c r="I57" s="17">
        <f t="shared" si="3"/>
        <v>0</v>
      </c>
      <c r="J57" s="48">
        <v>0.3</v>
      </c>
      <c r="K57" s="49"/>
      <c r="L57" s="49"/>
      <c r="M57" s="49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v>2.16</v>
      </c>
      <c r="E58" s="39">
        <f>4.52/2</f>
        <v>2.26</v>
      </c>
      <c r="F58" s="17">
        <f t="shared" si="2"/>
        <v>-0.044247787610619316</v>
      </c>
      <c r="G58" s="39">
        <v>2</v>
      </c>
      <c r="H58" s="39">
        <v>2</v>
      </c>
      <c r="I58" s="17">
        <f t="shared" si="3"/>
        <v>0</v>
      </c>
      <c r="J58" s="48">
        <v>0.3</v>
      </c>
      <c r="K58" s="50"/>
      <c r="L58" s="49"/>
      <c r="M58" s="49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45">
        <v>3.99</v>
      </c>
      <c r="E59" s="45">
        <v>3.99</v>
      </c>
      <c r="F59" s="17">
        <f t="shared" si="2"/>
        <v>0</v>
      </c>
      <c r="G59" s="39">
        <v>4</v>
      </c>
      <c r="H59" s="39">
        <v>4</v>
      </c>
      <c r="I59" s="17">
        <f t="shared" si="3"/>
        <v>0</v>
      </c>
      <c r="J59" s="48">
        <v>0.3</v>
      </c>
      <c r="K59" s="49"/>
      <c r="L59" s="49"/>
      <c r="M59" s="49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15.98/2</f>
        <v>7.99</v>
      </c>
      <c r="E60" s="39">
        <f>15.98/2</f>
        <v>7.99</v>
      </c>
      <c r="F60" s="17">
        <f t="shared" si="2"/>
        <v>0</v>
      </c>
      <c r="G60" s="39">
        <v>8</v>
      </c>
      <c r="H60" s="39">
        <v>8</v>
      </c>
      <c r="I60" s="17">
        <f t="shared" si="3"/>
        <v>0</v>
      </c>
      <c r="J60" s="48">
        <v>0.3</v>
      </c>
      <c r="K60" s="49"/>
      <c r="L60" s="49"/>
      <c r="M60" s="49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2.92/2</f>
        <v>1.46</v>
      </c>
      <c r="E61" s="39">
        <f>2.92/2</f>
        <v>1.46</v>
      </c>
      <c r="F61" s="17">
        <f t="shared" si="2"/>
        <v>0</v>
      </c>
      <c r="G61" s="39">
        <v>1.5</v>
      </c>
      <c r="H61" s="39">
        <v>1.5</v>
      </c>
      <c r="I61" s="17">
        <f t="shared" si="3"/>
        <v>0</v>
      </c>
      <c r="J61" s="48">
        <v>0.3</v>
      </c>
      <c r="K61" s="50"/>
      <c r="L61" s="49"/>
      <c r="M61" s="49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3.52/2</f>
        <v>1.76</v>
      </c>
      <c r="E62" s="39">
        <f>3.52/2</f>
        <v>1.76</v>
      </c>
      <c r="F62" s="17">
        <f t="shared" si="2"/>
        <v>0</v>
      </c>
      <c r="G62" s="39">
        <v>2</v>
      </c>
      <c r="H62" s="39">
        <v>2</v>
      </c>
      <c r="I62" s="17">
        <f t="shared" si="3"/>
        <v>0</v>
      </c>
      <c r="J62" s="48">
        <v>0.3</v>
      </c>
      <c r="K62" s="49"/>
      <c r="L62" s="49"/>
      <c r="M62" s="49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7.98/2</f>
        <v>3.99</v>
      </c>
      <c r="E63" s="39">
        <f>7.98/2</f>
        <v>3.99</v>
      </c>
      <c r="F63" s="17">
        <f t="shared" si="2"/>
        <v>0</v>
      </c>
      <c r="G63" s="39">
        <v>4.5</v>
      </c>
      <c r="H63" s="39">
        <v>4.5</v>
      </c>
      <c r="I63" s="17">
        <f t="shared" si="3"/>
        <v>0</v>
      </c>
      <c r="J63" s="48">
        <v>0.3</v>
      </c>
      <c r="K63" s="49"/>
      <c r="L63" s="49"/>
      <c r="M63" s="49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21.8/2</f>
        <v>10.9</v>
      </c>
      <c r="E64" s="39">
        <f>21.8/2</f>
        <v>10.9</v>
      </c>
      <c r="F64" s="17">
        <f t="shared" si="2"/>
        <v>0</v>
      </c>
      <c r="G64" s="39">
        <v>12</v>
      </c>
      <c r="H64" s="39">
        <v>12</v>
      </c>
      <c r="I64" s="17">
        <f t="shared" si="3"/>
        <v>0</v>
      </c>
      <c r="J64" s="48">
        <v>0.3</v>
      </c>
      <c r="K64" s="49"/>
      <c r="L64" s="49"/>
      <c r="M64" s="49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8"/>
      <c r="K65" s="49"/>
      <c r="L65" s="49"/>
      <c r="M65" s="49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13.98/2</f>
        <v>6.99</v>
      </c>
      <c r="E66" s="39">
        <f>13.98/2</f>
        <v>6.99</v>
      </c>
      <c r="F66" s="17">
        <f t="shared" si="2"/>
        <v>0</v>
      </c>
      <c r="G66" s="35">
        <v>5</v>
      </c>
      <c r="H66" s="35">
        <v>5</v>
      </c>
      <c r="I66" s="17">
        <f t="shared" si="3"/>
        <v>0</v>
      </c>
      <c r="J66" s="48">
        <v>0.1</v>
      </c>
      <c r="K66" s="57"/>
      <c r="L66" s="49"/>
      <c r="M66" s="49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7.12/2</f>
        <v>3.56</v>
      </c>
      <c r="E67" s="43">
        <f>7.12/2</f>
        <v>3.56</v>
      </c>
      <c r="F67" s="17">
        <f t="shared" si="2"/>
        <v>0</v>
      </c>
      <c r="G67" s="39">
        <v>3.5</v>
      </c>
      <c r="H67" s="39">
        <v>3</v>
      </c>
      <c r="I67" s="17">
        <f t="shared" si="3"/>
        <v>0.16666666666666666</v>
      </c>
      <c r="J67" s="48">
        <v>0.1</v>
      </c>
      <c r="K67" s="49"/>
      <c r="L67" s="49"/>
      <c r="M67" s="49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>
        <f>3.18/2</f>
        <v>1.59</v>
      </c>
      <c r="E68" s="39">
        <f>3.18/2</f>
        <v>1.59</v>
      </c>
      <c r="F68" s="17">
        <f t="shared" si="2"/>
        <v>0</v>
      </c>
      <c r="G68" s="35">
        <v>1.8</v>
      </c>
      <c r="H68" s="35">
        <v>1.8</v>
      </c>
      <c r="I68" s="17">
        <f t="shared" si="3"/>
        <v>0</v>
      </c>
      <c r="J68" s="48">
        <v>0.1</v>
      </c>
      <c r="K68" s="49"/>
      <c r="L68" s="49"/>
      <c r="M68" s="49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23.8/2</f>
        <v>11.9</v>
      </c>
      <c r="E69" s="39">
        <f>23.8/2</f>
        <v>11.9</v>
      </c>
      <c r="F69" s="17">
        <f t="shared" si="2"/>
        <v>0</v>
      </c>
      <c r="G69" s="35" t="s">
        <v>19</v>
      </c>
      <c r="H69" s="35" t="s">
        <v>19</v>
      </c>
      <c r="I69" s="17" t="e">
        <f t="shared" si="3"/>
        <v>#VALUE!</v>
      </c>
      <c r="J69" s="48">
        <v>0.1</v>
      </c>
      <c r="K69" s="58"/>
      <c r="L69" s="49"/>
      <c r="M69" s="49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15.2/2</f>
        <v>7.6</v>
      </c>
      <c r="E70" s="39">
        <f>15.2/2</f>
        <v>7.6</v>
      </c>
      <c r="F70" s="17">
        <f t="shared" si="2"/>
        <v>0</v>
      </c>
      <c r="G70" s="35" t="s">
        <v>19</v>
      </c>
      <c r="H70" s="35" t="s">
        <v>19</v>
      </c>
      <c r="I70" s="17" t="e">
        <f t="shared" si="3"/>
        <v>#VALUE!</v>
      </c>
      <c r="J70" s="48">
        <v>0.1</v>
      </c>
      <c r="K70" s="51"/>
      <c r="L70"/>
      <c r="M70" s="49"/>
    </row>
    <row r="71" spans="1:10" ht="16.5" customHeight="1">
      <c r="A71" s="54" t="s">
        <v>115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16.5" customHeight="1">
      <c r="A72" s="55" t="s">
        <v>116</v>
      </c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6.5" customHeight="1">
      <c r="A73" s="55" t="s">
        <v>117</v>
      </c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25.5" customHeight="1">
      <c r="A74" s="55" t="s">
        <v>118</v>
      </c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6.5" customHeight="1">
      <c r="A75" s="55" t="s">
        <v>119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5" sqref="D5:D16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</v>
      </c>
      <c r="E6" s="16">
        <v>2.5</v>
      </c>
      <c r="F6" s="17">
        <f aca="true" t="shared" si="0" ref="F6:F16">(D6-E6)/E6</f>
        <v>-0.2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</v>
      </c>
      <c r="E7" s="16">
        <v>4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4.1</v>
      </c>
      <c r="E8" s="16">
        <v>4.1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4</v>
      </c>
      <c r="E9" s="16">
        <v>4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31</v>
      </c>
      <c r="E14" s="16">
        <v>31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26</v>
      </c>
      <c r="E15" s="16">
        <v>26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36</v>
      </c>
      <c r="E16" s="16">
        <v>36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2023-06-15T01:09:37Z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